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beth Howe\Dropbox (Students United)\MSUSA Team Folder\FY18\Finance\FY19 Budget\Presentation Material\Explanation Spreadsheets\"/>
    </mc:Choice>
  </mc:AlternateContent>
  <bookViews>
    <workbookView xWindow="0" yWindow="0" windowWidth="19200" windowHeight="7308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I11" i="1"/>
  <c r="G11" i="1"/>
  <c r="C11" i="1"/>
  <c r="I33" i="1" l="1"/>
  <c r="G33" i="1"/>
  <c r="G34" i="1" s="1"/>
  <c r="E33" i="1"/>
  <c r="E34" i="1" s="1"/>
  <c r="B33" i="1"/>
  <c r="B34" i="1"/>
  <c r="I34" i="1"/>
  <c r="C34" i="1"/>
  <c r="I3" i="1" l="1"/>
  <c r="G3" i="1"/>
  <c r="G25" i="1" s="1"/>
  <c r="E3" i="1"/>
  <c r="E25" i="1" s="1"/>
  <c r="C3" i="1"/>
  <c r="C25" i="1" s="1"/>
  <c r="I49" i="1" l="1"/>
  <c r="E49" i="1"/>
  <c r="G49" i="1" l="1"/>
  <c r="G46" i="1"/>
  <c r="G27" i="1"/>
  <c r="G12" i="1"/>
  <c r="I46" i="1"/>
  <c r="E8" i="1"/>
  <c r="E11" i="1" s="1"/>
  <c r="E9" i="1"/>
  <c r="E10" i="1"/>
  <c r="I10" i="1" s="1"/>
  <c r="I12" i="1" s="1"/>
  <c r="I25" i="1"/>
  <c r="I27" i="1"/>
  <c r="E46" i="1"/>
  <c r="E27" i="1"/>
  <c r="B49" i="1"/>
  <c r="B51" i="1" s="1"/>
  <c r="C49" i="1"/>
  <c r="C46" i="1"/>
  <c r="C12" i="1"/>
  <c r="C27" i="1"/>
  <c r="B12" i="1"/>
  <c r="B25" i="1"/>
  <c r="B27" i="1" s="1"/>
  <c r="B46" i="1"/>
  <c r="E12" i="1" l="1"/>
  <c r="E47" i="1" s="1"/>
  <c r="E50" i="1" s="1"/>
  <c r="E51" i="1" s="1"/>
  <c r="B47" i="1"/>
  <c r="I47" i="1"/>
  <c r="I50" i="1" s="1"/>
  <c r="I51" i="1" s="1"/>
  <c r="G47" i="1"/>
  <c r="G50" i="1" s="1"/>
  <c r="G51" i="1" s="1"/>
  <c r="C47" i="1"/>
  <c r="C50" i="1" s="1"/>
  <c r="C51" i="1" s="1"/>
</calcChain>
</file>

<file path=xl/sharedStrings.xml><?xml version="1.0" encoding="utf-8"?>
<sst xmlns="http://schemas.openxmlformats.org/spreadsheetml/2006/main" count="141" uniqueCount="132">
  <si>
    <t>Expenses</t>
  </si>
  <si>
    <t xml:space="preserve">Personnel </t>
  </si>
  <si>
    <t xml:space="preserve">   Payroll Tax</t>
  </si>
  <si>
    <t xml:space="preserve">   Personnel Total:</t>
  </si>
  <si>
    <t xml:space="preserve">General &amp; Administrative </t>
  </si>
  <si>
    <t xml:space="preserve">   Insurance- Property and Liability</t>
  </si>
  <si>
    <t xml:space="preserve">   Legal Fees</t>
  </si>
  <si>
    <t xml:space="preserve">   Office Supplies</t>
  </si>
  <si>
    <t xml:space="preserve">   Rent Expense</t>
  </si>
  <si>
    <t xml:space="preserve">   Staff &amp; Officer Development</t>
  </si>
  <si>
    <t xml:space="preserve">   Student Collection Cost</t>
  </si>
  <si>
    <t xml:space="preserve">   Technology</t>
  </si>
  <si>
    <t xml:space="preserve">   General &amp; Administrative Total:</t>
  </si>
  <si>
    <t>Student Program</t>
  </si>
  <si>
    <t xml:space="preserve">   Officer Salaries</t>
  </si>
  <si>
    <t xml:space="preserve">   Student Stipends (MN State)</t>
  </si>
  <si>
    <t xml:space="preserve">   Campus Committee Stipends</t>
  </si>
  <si>
    <t xml:space="preserve">   Organizing &amp; Office Interns</t>
  </si>
  <si>
    <t xml:space="preserve">   Student Program Total</t>
  </si>
  <si>
    <t>Student Organizing</t>
  </si>
  <si>
    <t xml:space="preserve">   Alumni Activities </t>
  </si>
  <si>
    <t xml:space="preserve">   Campus Committee</t>
  </si>
  <si>
    <t>Delegates Conferences (3), Campus Committee Retreat, Board/Intern Retreat, Board Meetings (3), student mileage</t>
  </si>
  <si>
    <t xml:space="preserve">   Partnership Support</t>
  </si>
  <si>
    <t xml:space="preserve"> Communications/Public Relations</t>
  </si>
  <si>
    <t xml:space="preserve">   Travel-In-State</t>
  </si>
  <si>
    <t xml:space="preserve">   Student Organizing Total:</t>
  </si>
  <si>
    <t>Total Expenses</t>
  </si>
  <si>
    <t xml:space="preserve">Annual Budgeted Revenue </t>
  </si>
  <si>
    <t>Annual Budgeted Expenses</t>
  </si>
  <si>
    <t>Revenue</t>
  </si>
  <si>
    <t>Total Revenue</t>
  </si>
  <si>
    <t>2018 GOTV</t>
  </si>
  <si>
    <t>Equity Initiatives</t>
  </si>
  <si>
    <t>FY18 Approved Budget</t>
  </si>
  <si>
    <t>Projected enrollment of 51,082 students at 30 credits multiplied by .47 cents</t>
  </si>
  <si>
    <t>Eliminates one staff position</t>
  </si>
  <si>
    <t>Maintains 7 employees with inflationary and performance increases</t>
  </si>
  <si>
    <t>Bookkeeping, accounts payable &amp; receivable, financial reconciliations, monthly financial statements, tax and audit assistance</t>
  </si>
  <si>
    <t>Projected Student Fees</t>
  </si>
  <si>
    <t>Unlikely to cover all costs of bookkeeping</t>
  </si>
  <si>
    <t>Likely to cover expected costs</t>
  </si>
  <si>
    <t>Health, dental, long &amp; short-term disability, life insurance</t>
  </si>
  <si>
    <t>5% match for employees after 6 months, vests after 2 years of employment</t>
  </si>
  <si>
    <t>Employer pays 7.65% of employee wages for social security and medicare taxes</t>
  </si>
  <si>
    <t>Fees for annual audit and required state and federal tax form preparation</t>
  </si>
  <si>
    <t>Bremer bank and investment fees</t>
  </si>
  <si>
    <t>Legal advice on employment, business, tax, etc. issues if needed</t>
  </si>
  <si>
    <t>Professional development classes and conferences</t>
  </si>
  <si>
    <t>Minnesota State fee collection contract requires Students United to pay the state universities 2% of all Students United fees collected.</t>
  </si>
  <si>
    <t>Directors and Officers, Unemployment, Automobile, Property, Worker's Compensation</t>
  </si>
  <si>
    <t>Paper, folders, pens, postage,water</t>
  </si>
  <si>
    <t>$15,000 State Chair, $10,000 Vice Chair, $7,000 Treasurer</t>
  </si>
  <si>
    <t>Stipend, based on number of eligible students, for students serving on Minnesota State Committees</t>
  </si>
  <si>
    <t>Stipends for up to 5 students per university of $1,000 per year</t>
  </si>
  <si>
    <t>Payroll Tax</t>
  </si>
  <si>
    <t>Employer pays 7.65% of officer and intern wages for social security and medicare taxes</t>
  </si>
  <si>
    <t>$1,500 per university for Students United events and supplies</t>
  </si>
  <si>
    <t>Student and staff lodging, conference room and technology rental, mileage reimbursement and meals</t>
  </si>
  <si>
    <t>May not cover all audit costs</t>
  </si>
  <si>
    <t>Discontinue Heart of a Leader &amp; parliamentarian</t>
  </si>
  <si>
    <t>Budget #1 Explanation</t>
  </si>
  <si>
    <t>Budget #2 Explanation</t>
  </si>
  <si>
    <t>Budget #3 Explanation</t>
  </si>
  <si>
    <t>Budget #4 Explanation</t>
  </si>
  <si>
    <t>Student Heart of a Leader training and parliamentarian</t>
  </si>
  <si>
    <t>Student and staff Heart of a Leader training and parliamentarian</t>
  </si>
  <si>
    <t>Student and staff Heart of a Leader training, additional trainings as needed and parliamentarian</t>
  </si>
  <si>
    <t>FY18 Reduction in value of assets (furniture,technology, etc.)</t>
  </si>
  <si>
    <t>FY19 Reduction in value of assets (furniture,technology, etc.)</t>
  </si>
  <si>
    <t>Discontinue newspaper subscriptions and organization/staff professional association memberships</t>
  </si>
  <si>
    <t>Newspaper subscriptions and staff/organization professional associations</t>
  </si>
  <si>
    <t>Expand newspaper subscriptions and organization/staff professional associations</t>
  </si>
  <si>
    <t>Unlikely to cover all costs of insurance</t>
  </si>
  <si>
    <t>Unlikely to cover fees for legal questions</t>
  </si>
  <si>
    <t>May cover expected costs</t>
  </si>
  <si>
    <t>Unlikely to cover FY19 rent</t>
  </si>
  <si>
    <t>Eliminates all staff development</t>
  </si>
  <si>
    <t>Reduces staff and officer development</t>
  </si>
  <si>
    <t>Increases professional development opportunities, including out of state conferences</t>
  </si>
  <si>
    <t>Eliminates stipends for campus committee specialists</t>
  </si>
  <si>
    <t>Increases pay for campus committee stipends</t>
  </si>
  <si>
    <t>Maintains campus committee stipends</t>
  </si>
  <si>
    <t>Reduces hours for all interns and eliminates government relations and communication interns</t>
  </si>
  <si>
    <t>Changes committee stipends to hourly wages to ensure equitable pay for students</t>
  </si>
  <si>
    <t>Reduces campus committee stipends</t>
  </si>
  <si>
    <t>Eliminates alumni program</t>
  </si>
  <si>
    <t>Maintains alumni program</t>
  </si>
  <si>
    <t>Eliminates a delegates conference</t>
  </si>
  <si>
    <t>May reduce participants or length of trip</t>
  </si>
  <si>
    <t>Maintains current DC trip</t>
  </si>
  <si>
    <t>Allows an additional trip or increased participation</t>
  </si>
  <si>
    <t>Plans for a fall federal lobby trip and additional federal lobby efforts</t>
  </si>
  <si>
    <t>Reduces all communication efforts</t>
  </si>
  <si>
    <t>Maintains communication program</t>
  </si>
  <si>
    <t>Increased quality of promotional items</t>
  </si>
  <si>
    <t>State Advocacy</t>
  </si>
  <si>
    <t>Eliminates all partnership support except for some support for student attendance at Power In Diversity</t>
  </si>
  <si>
    <t>Continues partnership support</t>
  </si>
  <si>
    <t>Reduces campus and offsite visits</t>
  </si>
  <si>
    <t>Officer and staff mileage reimbursement for campus visits and offsite meetings and meal reimbursements</t>
  </si>
  <si>
    <t>Continues officer and staff mileage reimbursement for campus visits and offsite meetings and meal reimbursements</t>
  </si>
  <si>
    <t>Federal Advocacy</t>
  </si>
  <si>
    <t>Reduces participants</t>
  </si>
  <si>
    <t>Includes funding for 2018 gubernatorial debate and likely to cover anticipated costs</t>
  </si>
  <si>
    <t>Includes funding for 2018 gubernatorial debate, provides funding for a rally at the state capitol, and covers advocacy day training and event</t>
  </si>
  <si>
    <t>Includes funding for 2018 gubernatorial debate, provides funding for a larger rally at the state capitol, and covers advocacy day training and event</t>
  </si>
  <si>
    <t>Salaries</t>
  </si>
  <si>
    <t>Employee Benefits</t>
  </si>
  <si>
    <t>Retirement Contribution</t>
  </si>
  <si>
    <t>Accounting Service Fee</t>
  </si>
  <si>
    <t>Audit/Tax Preparation Fee</t>
  </si>
  <si>
    <t>Bank Service/Investment Charges</t>
  </si>
  <si>
    <t>Consultant Fees</t>
  </si>
  <si>
    <t>Depreciation</t>
  </si>
  <si>
    <t>Dues, Subscriptions, Memberships</t>
  </si>
  <si>
    <t>Travel, GOTV trainer, additional committee specialist, GOTV retreat, promotional items</t>
  </si>
  <si>
    <t>Additional students, trips and promotional items</t>
  </si>
  <si>
    <t>Removes Power In Diversity funding because it is moved to the Equity budget, allows for additional partnership opportunities</t>
  </si>
  <si>
    <t>Student and staff attendance at SCSU Power in Diversity conference, funding for equity-focused speakers or trainings</t>
  </si>
  <si>
    <t>Additional numbers of students and staff attendance at SCSU Power in Diversity conference, more funding for equity-focused speakers or trainings</t>
  </si>
  <si>
    <t>Salaries, including $100 month student loan benefit, for 7 full-time employees of Students United. Addition of part-time database manager or special events coordinator</t>
  </si>
  <si>
    <t>Monthly rent for 555 Park St., Suite 420, St. Paul</t>
  </si>
  <si>
    <t>Database contract, hardware, software, website, printer/copier, internet, phone and potential for new technology  improvements</t>
  </si>
  <si>
    <t>7 Campus Organizing Interns, Government Relations Intern, Communications Intern, hourly at $11 an hour</t>
  </si>
  <si>
    <t>Alumni meals promotions/gifts, alumni award, snacks at scholarship and alumni board meetings</t>
  </si>
  <si>
    <t>Support partner organizations events including Nellie Stone Johnson Scholarship, LeadMN, Campus Compact</t>
  </si>
  <si>
    <t>Social media ads, promotional giveaway items, printing for annual report and hire a student photographer and increase quality and quantity of promotional items</t>
  </si>
  <si>
    <r>
      <rPr>
        <b/>
        <u/>
        <sz val="28"/>
        <color theme="1"/>
        <rFont val="Arial"/>
        <family val="2"/>
      </rPr>
      <t>FY19 Budget #1:</t>
    </r>
    <r>
      <rPr>
        <sz val="28"/>
        <color theme="1"/>
        <rFont val="Arial"/>
        <family val="2"/>
      </rPr>
      <t xml:space="preserve"> </t>
    </r>
    <r>
      <rPr>
        <i/>
        <sz val="28"/>
        <color theme="1"/>
        <rFont val="Arial"/>
        <family val="2"/>
      </rPr>
      <t>Expenses match projected fee revenue</t>
    </r>
  </si>
  <si>
    <r>
      <rPr>
        <b/>
        <u/>
        <sz val="28"/>
        <color theme="1"/>
        <rFont val="Arial"/>
        <family val="2"/>
      </rPr>
      <t>FY19 Budget #2:</t>
    </r>
    <r>
      <rPr>
        <sz val="28"/>
        <color theme="1"/>
        <rFont val="Arial"/>
        <family val="2"/>
      </rPr>
      <t xml:space="preserve"> </t>
    </r>
    <r>
      <rPr>
        <i/>
        <sz val="28"/>
        <color theme="1"/>
        <rFont val="Arial"/>
        <family val="2"/>
      </rPr>
      <t>Maintainance Budget</t>
    </r>
  </si>
  <si>
    <r>
      <rPr>
        <b/>
        <u/>
        <sz val="28"/>
        <color theme="1"/>
        <rFont val="Arial"/>
        <family val="2"/>
      </rPr>
      <t xml:space="preserve">FY19 Budget #3: </t>
    </r>
    <r>
      <rPr>
        <i/>
        <sz val="28"/>
        <color theme="1"/>
        <rFont val="Arial"/>
        <family val="2"/>
      </rPr>
      <t>Program Growth Budget</t>
    </r>
  </si>
  <si>
    <r>
      <rPr>
        <b/>
        <u/>
        <sz val="28"/>
        <color theme="1"/>
        <rFont val="Arial"/>
        <family val="2"/>
      </rPr>
      <t>FY19 Budget #4</t>
    </r>
    <r>
      <rPr>
        <b/>
        <sz val="28"/>
        <color theme="1"/>
        <rFont val="Arial"/>
        <family val="2"/>
      </rPr>
      <t xml:space="preserve">: </t>
    </r>
    <r>
      <rPr>
        <i/>
        <sz val="28"/>
        <color theme="1"/>
        <rFont val="Arial"/>
        <family val="2"/>
      </rPr>
      <t>Expansion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</si>
</sst>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b/>
      <u/>
      <sz val="28"/>
      <color theme="1"/>
      <name val="Arial"/>
      <family val="2"/>
    </font>
    <font>
      <i/>
      <sz val="28"/>
      <color theme="1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i/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164" fontId="1" fillId="0" borderId="0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Fill="1" applyBorder="1" applyProtection="1"/>
    <xf numFmtId="164" fontId="8" fillId="0" borderId="0" xfId="0" applyNumberFormat="1" applyFont="1" applyFill="1" applyBorder="1" applyProtection="1"/>
    <xf numFmtId="164" fontId="3" fillId="0" borderId="0" xfId="0" applyNumberFormat="1" applyFont="1" applyBorder="1"/>
    <xf numFmtId="164" fontId="7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/>
    <xf numFmtId="0" fontId="3" fillId="0" borderId="0" xfId="0" applyFont="1" applyBorder="1" applyAlignment="1">
      <alignment wrapText="1"/>
    </xf>
    <xf numFmtId="0" fontId="8" fillId="0" borderId="0" xfId="0" applyNumberFormat="1" applyFont="1" applyFill="1" applyBorder="1" applyAlignment="1"/>
    <xf numFmtId="0" fontId="8" fillId="4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64" fontId="4" fillId="0" borderId="0" xfId="0" applyNumberFormat="1" applyFont="1" applyBorder="1"/>
    <xf numFmtId="0" fontId="7" fillId="4" borderId="0" xfId="0" applyNumberFormat="1" applyFont="1" applyFill="1" applyBorder="1" applyAlignment="1"/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/>
    <xf numFmtId="0" fontId="3" fillId="4" borderId="0" xfId="0" applyFont="1" applyFill="1" applyBorder="1"/>
    <xf numFmtId="164" fontId="8" fillId="0" borderId="0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45" zoomScale="90" zoomScaleNormal="90" workbookViewId="0">
      <selection activeCell="A41" sqref="A41"/>
    </sheetView>
  </sheetViews>
  <sheetFormatPr defaultRowHeight="14.4" x14ac:dyDescent="0.3"/>
  <cols>
    <col min="1" max="1" width="100.77734375" customWidth="1"/>
    <col min="2" max="2" width="32.5546875" hidden="1" customWidth="1"/>
    <col min="3" max="3" width="13.33203125" hidden="1" customWidth="1"/>
    <col min="4" max="4" width="19.6640625" hidden="1" customWidth="1"/>
    <col min="5" max="5" width="15.5546875" hidden="1" customWidth="1"/>
    <col min="6" max="6" width="15.88671875" hidden="1" customWidth="1"/>
    <col min="7" max="7" width="13.33203125" hidden="1" customWidth="1"/>
    <col min="8" max="8" width="13.21875" hidden="1" customWidth="1"/>
    <col min="9" max="9" width="155.77734375" customWidth="1"/>
    <col min="10" max="10" width="255.77734375" customWidth="1"/>
  </cols>
  <sheetData>
    <row r="1" spans="1:11" ht="409.6" x14ac:dyDescent="0.6">
      <c r="A1" s="5"/>
      <c r="B1" s="6" t="s">
        <v>34</v>
      </c>
      <c r="C1" s="7" t="s">
        <v>128</v>
      </c>
      <c r="D1" s="8" t="s">
        <v>61</v>
      </c>
      <c r="E1" s="7" t="s">
        <v>129</v>
      </c>
      <c r="F1" s="8" t="s">
        <v>62</v>
      </c>
      <c r="G1" s="7" t="s">
        <v>130</v>
      </c>
      <c r="H1" s="8" t="s">
        <v>63</v>
      </c>
      <c r="I1" s="7" t="s">
        <v>131</v>
      </c>
      <c r="J1" s="8" t="s">
        <v>64</v>
      </c>
    </row>
    <row r="2" spans="1:11" ht="35.4" x14ac:dyDescent="0.6">
      <c r="A2" s="9" t="s">
        <v>30</v>
      </c>
      <c r="B2" s="10"/>
      <c r="C2" s="5"/>
      <c r="D2" s="5"/>
      <c r="E2" s="5"/>
      <c r="F2" s="5"/>
      <c r="G2" s="5"/>
      <c r="H2" s="5"/>
      <c r="I2" s="5"/>
      <c r="J2" s="5"/>
    </row>
    <row r="3" spans="1:11" ht="69.599999999999994" x14ac:dyDescent="0.55000000000000004">
      <c r="A3" s="11" t="s">
        <v>39</v>
      </c>
      <c r="B3" s="12">
        <v>740250</v>
      </c>
      <c r="C3" s="13">
        <f>51082*30*0.47</f>
        <v>720256.2</v>
      </c>
      <c r="D3" s="5"/>
      <c r="E3" s="13">
        <f>51082*30*0.47</f>
        <v>720256.2</v>
      </c>
      <c r="F3" s="5"/>
      <c r="G3" s="13">
        <f>51082*30*0.47</f>
        <v>720256.2</v>
      </c>
      <c r="H3" s="5"/>
      <c r="I3" s="13">
        <f>51082*30*0.47</f>
        <v>720256.2</v>
      </c>
      <c r="J3" s="19" t="s">
        <v>35</v>
      </c>
      <c r="K3" s="3"/>
    </row>
    <row r="4" spans="1:11" ht="35.4" x14ac:dyDescent="0.6">
      <c r="A4" s="10" t="s">
        <v>31</v>
      </c>
      <c r="B4" s="14"/>
      <c r="C4" s="13"/>
      <c r="D4" s="5"/>
      <c r="E4" s="13"/>
      <c r="F4" s="5"/>
      <c r="G4" s="13"/>
      <c r="H4" s="5"/>
      <c r="I4" s="13"/>
      <c r="J4" s="5"/>
      <c r="K4" s="3"/>
    </row>
    <row r="5" spans="1:11" ht="35.4" x14ac:dyDescent="0.6">
      <c r="A5" s="10"/>
      <c r="B5" s="14"/>
      <c r="C5" s="13"/>
      <c r="D5" s="5"/>
      <c r="E5" s="13"/>
      <c r="F5" s="5"/>
      <c r="G5" s="13"/>
      <c r="H5" s="5"/>
      <c r="I5" s="13"/>
      <c r="J5" s="5"/>
      <c r="K5" s="3"/>
    </row>
    <row r="6" spans="1:11" ht="35.4" x14ac:dyDescent="0.6">
      <c r="A6" s="9" t="s">
        <v>0</v>
      </c>
      <c r="B6" s="14"/>
      <c r="C6" s="13"/>
      <c r="D6" s="5"/>
      <c r="E6" s="13"/>
      <c r="F6" s="5"/>
      <c r="G6" s="13"/>
      <c r="H6" s="5"/>
      <c r="I6" s="13"/>
      <c r="J6" s="5"/>
      <c r="K6" s="3"/>
    </row>
    <row r="7" spans="1:11" ht="35.4" x14ac:dyDescent="0.6">
      <c r="A7" s="15" t="s">
        <v>1</v>
      </c>
      <c r="B7" s="16"/>
      <c r="C7" s="13"/>
      <c r="D7" s="5"/>
      <c r="E7" s="13"/>
      <c r="F7" s="5"/>
      <c r="G7" s="13"/>
      <c r="H7" s="5"/>
      <c r="I7" s="13"/>
      <c r="J7" s="5"/>
      <c r="K7" s="3"/>
    </row>
    <row r="8" spans="1:11" ht="202.8" customHeight="1" x14ac:dyDescent="0.55000000000000004">
      <c r="A8" s="17" t="s">
        <v>107</v>
      </c>
      <c r="B8" s="18">
        <v>360000</v>
      </c>
      <c r="C8" s="13">
        <v>308000</v>
      </c>
      <c r="D8" s="19" t="s">
        <v>36</v>
      </c>
      <c r="E8" s="13">
        <f>B8+(B8*0.03)</f>
        <v>370800</v>
      </c>
      <c r="F8" s="19" t="s">
        <v>37</v>
      </c>
      <c r="G8" s="13">
        <v>370800</v>
      </c>
      <c r="H8" s="19"/>
      <c r="I8" s="13">
        <v>400000</v>
      </c>
      <c r="J8" s="19" t="s">
        <v>121</v>
      </c>
      <c r="K8" s="3"/>
    </row>
    <row r="9" spans="1:11" ht="34.799999999999997" x14ac:dyDescent="0.55000000000000004">
      <c r="A9" s="20" t="s">
        <v>108</v>
      </c>
      <c r="B9" s="18">
        <v>60500</v>
      </c>
      <c r="C9" s="13">
        <v>50500</v>
      </c>
      <c r="D9" s="19"/>
      <c r="E9" s="13">
        <f>B9+(B9*0.03)</f>
        <v>62315</v>
      </c>
      <c r="F9" s="5"/>
      <c r="G9" s="13">
        <v>62315</v>
      </c>
      <c r="H9" s="5"/>
      <c r="I9" s="13">
        <v>70000</v>
      </c>
      <c r="J9" s="19" t="s">
        <v>42</v>
      </c>
      <c r="K9" s="3"/>
    </row>
    <row r="10" spans="1:11" ht="69.599999999999994" x14ac:dyDescent="0.55000000000000004">
      <c r="A10" s="20" t="s">
        <v>109</v>
      </c>
      <c r="B10" s="18">
        <v>18000</v>
      </c>
      <c r="C10" s="13">
        <v>13000</v>
      </c>
      <c r="D10" s="19"/>
      <c r="E10" s="13">
        <f>B10+(B10*0.03)</f>
        <v>18540</v>
      </c>
      <c r="F10" s="5"/>
      <c r="G10" s="13">
        <v>18540</v>
      </c>
      <c r="H10" s="5"/>
      <c r="I10" s="13">
        <f>E10</f>
        <v>18540</v>
      </c>
      <c r="J10" s="19" t="s">
        <v>43</v>
      </c>
      <c r="K10" s="3"/>
    </row>
    <row r="11" spans="1:11" ht="69.599999999999994" x14ac:dyDescent="0.55000000000000004">
      <c r="A11" s="20" t="s">
        <v>55</v>
      </c>
      <c r="B11" s="18">
        <v>27540</v>
      </c>
      <c r="C11" s="13">
        <f>C8*0.0765</f>
        <v>23562</v>
      </c>
      <c r="D11" s="19"/>
      <c r="E11" s="13">
        <f>E8*0.0765</f>
        <v>28366.2</v>
      </c>
      <c r="F11" s="5"/>
      <c r="G11" s="13">
        <f>G8*0.0765</f>
        <v>28366.2</v>
      </c>
      <c r="H11" s="5"/>
      <c r="I11" s="13">
        <f>I8*0.0765</f>
        <v>30600</v>
      </c>
      <c r="J11" s="19" t="s">
        <v>44</v>
      </c>
      <c r="K11" s="3"/>
    </row>
    <row r="12" spans="1:11" ht="35.4" x14ac:dyDescent="0.6">
      <c r="A12" s="21" t="s">
        <v>3</v>
      </c>
      <c r="B12" s="22">
        <f>B8+B9+B10+B11</f>
        <v>466040</v>
      </c>
      <c r="C12" s="23">
        <f>C8+C9+C10+C11</f>
        <v>395062</v>
      </c>
      <c r="D12" s="5"/>
      <c r="E12" s="23">
        <f>SUM(E8:E11)</f>
        <v>480021.2</v>
      </c>
      <c r="F12" s="5"/>
      <c r="G12" s="23">
        <f>SUM(G8:G11)</f>
        <v>480021.2</v>
      </c>
      <c r="H12" s="5"/>
      <c r="I12" s="23">
        <f>SUM(I8:I11)</f>
        <v>519140</v>
      </c>
      <c r="J12" s="5"/>
      <c r="K12" s="3"/>
    </row>
    <row r="13" spans="1:11" ht="35.4" x14ac:dyDescent="0.6">
      <c r="A13" s="15" t="s">
        <v>4</v>
      </c>
      <c r="B13" s="16"/>
      <c r="C13" s="13"/>
      <c r="D13" s="5"/>
      <c r="E13" s="13"/>
      <c r="F13" s="5"/>
      <c r="G13" s="13"/>
      <c r="H13" s="5"/>
      <c r="I13" s="13"/>
      <c r="J13" s="5"/>
      <c r="K13" s="3"/>
    </row>
    <row r="14" spans="1:11" ht="147" customHeight="1" x14ac:dyDescent="0.55000000000000004">
      <c r="A14" s="20" t="s">
        <v>110</v>
      </c>
      <c r="B14" s="18">
        <v>24000</v>
      </c>
      <c r="C14" s="18">
        <v>24000</v>
      </c>
      <c r="D14" s="19" t="s">
        <v>40</v>
      </c>
      <c r="E14" s="13">
        <v>26000</v>
      </c>
      <c r="F14" s="19" t="s">
        <v>41</v>
      </c>
      <c r="G14" s="13">
        <v>26000</v>
      </c>
      <c r="H14" s="19"/>
      <c r="I14" s="13">
        <v>26000</v>
      </c>
      <c r="J14" s="19" t="s">
        <v>38</v>
      </c>
      <c r="K14" s="3"/>
    </row>
    <row r="15" spans="1:11" ht="144.6" customHeight="1" x14ac:dyDescent="0.55000000000000004">
      <c r="A15" s="25" t="s">
        <v>111</v>
      </c>
      <c r="B15" s="18">
        <v>8550</v>
      </c>
      <c r="C15" s="18">
        <v>8550</v>
      </c>
      <c r="D15" s="19" t="s">
        <v>59</v>
      </c>
      <c r="E15" s="13">
        <v>9000</v>
      </c>
      <c r="F15" s="19" t="s">
        <v>41</v>
      </c>
      <c r="G15" s="13">
        <v>9000</v>
      </c>
      <c r="H15" s="5"/>
      <c r="I15" s="13">
        <v>9000</v>
      </c>
      <c r="J15" s="19" t="s">
        <v>45</v>
      </c>
      <c r="K15" s="3"/>
    </row>
    <row r="16" spans="1:11" ht="104.4" x14ac:dyDescent="0.55000000000000004">
      <c r="A16" s="25" t="s">
        <v>112</v>
      </c>
      <c r="B16" s="18">
        <v>2000</v>
      </c>
      <c r="C16" s="18">
        <v>2000</v>
      </c>
      <c r="D16" s="5"/>
      <c r="E16" s="13">
        <v>2000</v>
      </c>
      <c r="F16" s="5"/>
      <c r="G16" s="13">
        <v>2000</v>
      </c>
      <c r="H16" s="5"/>
      <c r="I16" s="13">
        <v>2000</v>
      </c>
      <c r="J16" s="19" t="s">
        <v>46</v>
      </c>
      <c r="K16" s="3"/>
    </row>
    <row r="17" spans="1:11" ht="120" customHeight="1" x14ac:dyDescent="0.55000000000000004">
      <c r="A17" s="20" t="s">
        <v>113</v>
      </c>
      <c r="B17" s="18">
        <v>8000</v>
      </c>
      <c r="C17" s="18">
        <v>0</v>
      </c>
      <c r="D17" s="19" t="s">
        <v>60</v>
      </c>
      <c r="E17" s="13">
        <v>8000</v>
      </c>
      <c r="F17" s="19" t="s">
        <v>65</v>
      </c>
      <c r="G17" s="13">
        <v>14000</v>
      </c>
      <c r="H17" s="19" t="s">
        <v>66</v>
      </c>
      <c r="I17" s="13">
        <v>16000</v>
      </c>
      <c r="J17" s="19" t="s">
        <v>67</v>
      </c>
      <c r="K17" s="3"/>
    </row>
    <row r="18" spans="1:11" ht="187.2" customHeight="1" x14ac:dyDescent="0.55000000000000004">
      <c r="A18" s="20" t="s">
        <v>114</v>
      </c>
      <c r="B18" s="18">
        <v>3180</v>
      </c>
      <c r="C18" s="18">
        <v>2700</v>
      </c>
      <c r="D18" s="19" t="s">
        <v>69</v>
      </c>
      <c r="E18" s="13">
        <v>2700</v>
      </c>
      <c r="F18" s="5"/>
      <c r="G18" s="13">
        <v>2700</v>
      </c>
      <c r="H18" s="5"/>
      <c r="I18" s="13">
        <v>2700</v>
      </c>
      <c r="J18" s="5" t="s">
        <v>68</v>
      </c>
      <c r="K18" s="3"/>
    </row>
    <row r="19" spans="1:11" ht="124.2" customHeight="1" x14ac:dyDescent="0.55000000000000004">
      <c r="A19" s="20" t="s">
        <v>115</v>
      </c>
      <c r="B19" s="18">
        <v>850</v>
      </c>
      <c r="C19" s="18">
        <v>0</v>
      </c>
      <c r="D19" s="19" t="s">
        <v>70</v>
      </c>
      <c r="E19" s="13">
        <v>500</v>
      </c>
      <c r="F19" s="19" t="s">
        <v>71</v>
      </c>
      <c r="G19" s="13">
        <v>700</v>
      </c>
      <c r="H19" s="19" t="s">
        <v>72</v>
      </c>
      <c r="I19" s="13">
        <v>850</v>
      </c>
      <c r="J19" s="19" t="s">
        <v>72</v>
      </c>
      <c r="K19" s="3"/>
    </row>
    <row r="20" spans="1:11" ht="278.39999999999998" x14ac:dyDescent="0.55000000000000004">
      <c r="A20" s="20" t="s">
        <v>5</v>
      </c>
      <c r="B20" s="18">
        <v>17300</v>
      </c>
      <c r="C20" s="18">
        <v>17300</v>
      </c>
      <c r="D20" s="19" t="s">
        <v>73</v>
      </c>
      <c r="E20" s="13">
        <v>18000</v>
      </c>
      <c r="F20" s="19" t="s">
        <v>41</v>
      </c>
      <c r="G20" s="13">
        <v>18000</v>
      </c>
      <c r="H20" s="5"/>
      <c r="I20" s="13">
        <v>18000</v>
      </c>
      <c r="J20" s="19" t="s">
        <v>50</v>
      </c>
      <c r="K20" s="3"/>
    </row>
    <row r="21" spans="1:11" ht="150.6" customHeight="1" x14ac:dyDescent="0.55000000000000004">
      <c r="A21" s="20" t="s">
        <v>6</v>
      </c>
      <c r="B21" s="18">
        <v>5000</v>
      </c>
      <c r="C21" s="18">
        <v>2000</v>
      </c>
      <c r="D21" s="19" t="s">
        <v>74</v>
      </c>
      <c r="E21" s="13">
        <v>3000</v>
      </c>
      <c r="F21" s="19" t="s">
        <v>75</v>
      </c>
      <c r="G21" s="13">
        <v>5000</v>
      </c>
      <c r="H21" s="19" t="s">
        <v>41</v>
      </c>
      <c r="I21" s="13">
        <v>5000</v>
      </c>
      <c r="J21" s="19" t="s">
        <v>47</v>
      </c>
      <c r="K21" s="3"/>
    </row>
    <row r="22" spans="1:11" ht="34.799999999999997" x14ac:dyDescent="0.55000000000000004">
      <c r="A22" s="20" t="s">
        <v>7</v>
      </c>
      <c r="B22" s="18">
        <v>4500</v>
      </c>
      <c r="C22" s="18">
        <v>4500</v>
      </c>
      <c r="D22" s="5"/>
      <c r="E22" s="13">
        <v>4500</v>
      </c>
      <c r="F22" s="5"/>
      <c r="G22" s="13">
        <v>4500</v>
      </c>
      <c r="H22" s="5"/>
      <c r="I22" s="13">
        <v>5000</v>
      </c>
      <c r="J22" s="19" t="s">
        <v>51</v>
      </c>
      <c r="K22" s="3"/>
    </row>
    <row r="23" spans="1:11" ht="117" customHeight="1" x14ac:dyDescent="0.55000000000000004">
      <c r="A23" s="20" t="s">
        <v>8</v>
      </c>
      <c r="B23" s="18">
        <v>35880</v>
      </c>
      <c r="C23" s="18">
        <v>35880</v>
      </c>
      <c r="D23" s="19" t="s">
        <v>76</v>
      </c>
      <c r="E23" s="13">
        <v>37000</v>
      </c>
      <c r="F23" s="19" t="s">
        <v>41</v>
      </c>
      <c r="G23" s="13">
        <v>37000</v>
      </c>
      <c r="H23" s="5"/>
      <c r="I23" s="13">
        <v>37000</v>
      </c>
      <c r="J23" s="19" t="s">
        <v>122</v>
      </c>
      <c r="K23" s="3"/>
    </row>
    <row r="24" spans="1:11" ht="165" customHeight="1" x14ac:dyDescent="0.55000000000000004">
      <c r="A24" s="25" t="s">
        <v>9</v>
      </c>
      <c r="B24" s="18">
        <v>7500</v>
      </c>
      <c r="C24" s="18">
        <v>0</v>
      </c>
      <c r="D24" s="19" t="s">
        <v>77</v>
      </c>
      <c r="E24" s="13">
        <v>5000</v>
      </c>
      <c r="F24" s="19" t="s">
        <v>78</v>
      </c>
      <c r="G24" s="13">
        <v>12000</v>
      </c>
      <c r="H24" s="19" t="s">
        <v>79</v>
      </c>
      <c r="I24" s="13">
        <v>14000</v>
      </c>
      <c r="J24" s="19" t="s">
        <v>48</v>
      </c>
      <c r="K24" s="3"/>
    </row>
    <row r="25" spans="1:11" ht="69.599999999999994" x14ac:dyDescent="0.55000000000000004">
      <c r="A25" s="25" t="s">
        <v>10</v>
      </c>
      <c r="B25" s="18">
        <f>B3*0.02</f>
        <v>14805</v>
      </c>
      <c r="C25" s="18">
        <f>C3*0.02</f>
        <v>14405.124</v>
      </c>
      <c r="D25" s="5"/>
      <c r="E25" s="13">
        <f>E3*0.02</f>
        <v>14405.124</v>
      </c>
      <c r="F25" s="5"/>
      <c r="G25" s="13">
        <f>G3*0.02</f>
        <v>14405.124</v>
      </c>
      <c r="H25" s="5"/>
      <c r="I25" s="13">
        <f>E25</f>
        <v>14405.124</v>
      </c>
      <c r="J25" s="19" t="s">
        <v>49</v>
      </c>
      <c r="K25" s="3"/>
    </row>
    <row r="26" spans="1:11" ht="278.39999999999998" x14ac:dyDescent="0.55000000000000004">
      <c r="A26" s="20" t="s">
        <v>11</v>
      </c>
      <c r="B26" s="18">
        <v>42210</v>
      </c>
      <c r="C26" s="18">
        <v>42210</v>
      </c>
      <c r="D26" s="19" t="s">
        <v>40</v>
      </c>
      <c r="E26" s="13">
        <v>42000</v>
      </c>
      <c r="F26" s="19" t="s">
        <v>75</v>
      </c>
      <c r="G26" s="13">
        <v>43000</v>
      </c>
      <c r="H26" s="19" t="s">
        <v>41</v>
      </c>
      <c r="I26" s="13">
        <v>45000</v>
      </c>
      <c r="J26" s="19" t="s">
        <v>123</v>
      </c>
      <c r="K26" s="3"/>
    </row>
    <row r="27" spans="1:11" ht="35.4" x14ac:dyDescent="0.6">
      <c r="A27" s="24" t="s">
        <v>12</v>
      </c>
      <c r="B27" s="22">
        <f>SUM(B14:B26)</f>
        <v>173775</v>
      </c>
      <c r="C27" s="22">
        <f>SUM(C14:C26)</f>
        <v>153545.12400000001</v>
      </c>
      <c r="D27" s="5"/>
      <c r="E27" s="23">
        <f>SUM(E14:E26)</f>
        <v>172105.12400000001</v>
      </c>
      <c r="F27" s="5"/>
      <c r="G27" s="23">
        <f>SUM(G14:G26)</f>
        <v>188305.12400000001</v>
      </c>
      <c r="H27" s="5"/>
      <c r="I27" s="23">
        <f>SUM(I14:I26)</f>
        <v>194955.12400000001</v>
      </c>
      <c r="J27" s="5"/>
      <c r="K27" s="3"/>
    </row>
    <row r="28" spans="1:11" ht="35.4" x14ac:dyDescent="0.6">
      <c r="A28" s="15" t="s">
        <v>13</v>
      </c>
      <c r="B28" s="16"/>
      <c r="C28" s="13"/>
      <c r="D28" s="5"/>
      <c r="E28" s="13"/>
      <c r="F28" s="5"/>
      <c r="G28" s="13"/>
      <c r="H28" s="5"/>
      <c r="I28" s="13"/>
      <c r="J28" s="5"/>
      <c r="K28" s="3"/>
    </row>
    <row r="29" spans="1:11" ht="34.799999999999997" x14ac:dyDescent="0.55000000000000004">
      <c r="A29" s="20" t="s">
        <v>14</v>
      </c>
      <c r="B29" s="18">
        <v>32000</v>
      </c>
      <c r="C29" s="13">
        <v>32000</v>
      </c>
      <c r="D29" s="5"/>
      <c r="E29" s="13">
        <v>32000</v>
      </c>
      <c r="F29" s="5"/>
      <c r="G29" s="13">
        <v>32000</v>
      </c>
      <c r="H29" s="5"/>
      <c r="I29" s="13">
        <v>32000</v>
      </c>
      <c r="J29" s="19" t="s">
        <v>52</v>
      </c>
      <c r="K29" s="3"/>
    </row>
    <row r="30" spans="1:11" ht="153.6" customHeight="1" x14ac:dyDescent="0.55000000000000004">
      <c r="A30" s="20" t="s">
        <v>15</v>
      </c>
      <c r="B30" s="18">
        <v>2025</v>
      </c>
      <c r="C30" s="13">
        <v>0</v>
      </c>
      <c r="D30" s="5"/>
      <c r="E30" s="13">
        <v>0</v>
      </c>
      <c r="F30" s="5"/>
      <c r="G30" s="13">
        <v>0</v>
      </c>
      <c r="H30" s="5"/>
      <c r="I30" s="13">
        <v>3000</v>
      </c>
      <c r="J30" s="19" t="s">
        <v>53</v>
      </c>
      <c r="K30" s="3"/>
    </row>
    <row r="31" spans="1:11" ht="409.6" x14ac:dyDescent="0.55000000000000004">
      <c r="A31" s="25" t="s">
        <v>16</v>
      </c>
      <c r="B31" s="18">
        <v>35000</v>
      </c>
      <c r="C31" s="13">
        <v>0</v>
      </c>
      <c r="D31" s="19" t="s">
        <v>80</v>
      </c>
      <c r="E31" s="13">
        <v>35000</v>
      </c>
      <c r="F31" s="19" t="s">
        <v>82</v>
      </c>
      <c r="G31" s="13">
        <v>38500</v>
      </c>
      <c r="H31" s="19" t="s">
        <v>81</v>
      </c>
      <c r="I31" s="13">
        <v>38500</v>
      </c>
      <c r="J31" s="19" t="s">
        <v>54</v>
      </c>
      <c r="K31" s="3"/>
    </row>
    <row r="32" spans="1:11" s="30" customFormat="1" ht="97.8" customHeight="1" x14ac:dyDescent="0.55000000000000004">
      <c r="A32" s="25" t="s">
        <v>17</v>
      </c>
      <c r="B32" s="28">
        <v>28000</v>
      </c>
      <c r="C32" s="29">
        <v>14000</v>
      </c>
      <c r="D32" s="19" t="s">
        <v>83</v>
      </c>
      <c r="E32" s="29">
        <v>28000</v>
      </c>
      <c r="F32" s="19"/>
      <c r="G32" s="29">
        <v>29000</v>
      </c>
      <c r="H32" s="19"/>
      <c r="I32" s="29">
        <v>29000</v>
      </c>
      <c r="J32" s="19" t="s">
        <v>124</v>
      </c>
      <c r="K32" s="4"/>
    </row>
    <row r="33" spans="1:11" ht="207" customHeight="1" x14ac:dyDescent="0.55000000000000004">
      <c r="A33" s="20" t="s">
        <v>2</v>
      </c>
      <c r="B33" s="18">
        <f>(B29+B32) * 0.0765</f>
        <v>4590</v>
      </c>
      <c r="C33" s="13">
        <f>(C29+C32) * 0.0765</f>
        <v>3519</v>
      </c>
      <c r="D33" s="5"/>
      <c r="E33" s="13">
        <f>(E29+E31+E32) *0.0765</f>
        <v>7267.5</v>
      </c>
      <c r="F33" s="19" t="s">
        <v>84</v>
      </c>
      <c r="G33" s="13">
        <f>(G29+G31+G32) *0.0765</f>
        <v>7611.75</v>
      </c>
      <c r="H33" s="5"/>
      <c r="I33" s="13">
        <f>(I29+I31+I32) *0.0765</f>
        <v>7611.75</v>
      </c>
      <c r="J33" s="19" t="s">
        <v>56</v>
      </c>
      <c r="K33" s="3"/>
    </row>
    <row r="34" spans="1:11" ht="35.4" x14ac:dyDescent="0.6">
      <c r="A34" s="20" t="s">
        <v>18</v>
      </c>
      <c r="B34" s="22">
        <f>SUM(B29:B33)</f>
        <v>101615</v>
      </c>
      <c r="C34" s="23">
        <f>SUM(C29:C33)</f>
        <v>49519</v>
      </c>
      <c r="D34" s="5"/>
      <c r="E34" s="23">
        <f>SUM(E29:E33)</f>
        <v>102267.5</v>
      </c>
      <c r="F34" s="5"/>
      <c r="G34" s="23">
        <f>SUM(G29:G33)</f>
        <v>107111.75</v>
      </c>
      <c r="H34" s="5"/>
      <c r="I34" s="23">
        <f>SUM(I29:I33)</f>
        <v>110111.75</v>
      </c>
      <c r="J34" s="5"/>
      <c r="K34" s="3"/>
    </row>
    <row r="35" spans="1:11" ht="35.4" x14ac:dyDescent="0.6">
      <c r="A35" s="15" t="s">
        <v>19</v>
      </c>
      <c r="B35" s="18"/>
      <c r="C35" s="13"/>
      <c r="D35" s="5"/>
      <c r="E35" s="13"/>
      <c r="F35" s="5"/>
      <c r="G35" s="13"/>
      <c r="H35" s="5"/>
      <c r="I35" s="13"/>
      <c r="J35" s="5"/>
      <c r="K35" s="3"/>
    </row>
    <row r="36" spans="1:11" ht="130.80000000000001" customHeight="1" x14ac:dyDescent="0.55000000000000004">
      <c r="A36" s="20" t="s">
        <v>20</v>
      </c>
      <c r="B36" s="18">
        <v>700</v>
      </c>
      <c r="C36" s="13">
        <v>0</v>
      </c>
      <c r="D36" s="5" t="s">
        <v>86</v>
      </c>
      <c r="E36" s="13">
        <v>700</v>
      </c>
      <c r="F36" s="19" t="s">
        <v>87</v>
      </c>
      <c r="G36" s="13">
        <v>700</v>
      </c>
      <c r="H36" s="5"/>
      <c r="I36" s="13">
        <v>700</v>
      </c>
      <c r="J36" s="19" t="s">
        <v>125</v>
      </c>
      <c r="K36" s="3"/>
    </row>
    <row r="37" spans="1:11" ht="158.4" customHeight="1" x14ac:dyDescent="0.55000000000000004">
      <c r="A37" s="20" t="s">
        <v>21</v>
      </c>
      <c r="B37" s="18">
        <v>10500</v>
      </c>
      <c r="C37" s="13">
        <v>5500</v>
      </c>
      <c r="D37" s="19" t="s">
        <v>85</v>
      </c>
      <c r="E37" s="13">
        <v>10500</v>
      </c>
      <c r="F37" s="19" t="s">
        <v>82</v>
      </c>
      <c r="G37" s="13">
        <v>10500</v>
      </c>
      <c r="H37" s="5"/>
      <c r="I37" s="13">
        <v>10500</v>
      </c>
      <c r="J37" s="19" t="s">
        <v>57</v>
      </c>
      <c r="K37" s="3"/>
    </row>
    <row r="38" spans="1:11" ht="243.6" x14ac:dyDescent="0.55000000000000004">
      <c r="A38" s="25" t="s">
        <v>22</v>
      </c>
      <c r="B38" s="18">
        <v>100000</v>
      </c>
      <c r="C38" s="13">
        <v>70130</v>
      </c>
      <c r="D38" s="19" t="s">
        <v>88</v>
      </c>
      <c r="E38" s="13">
        <v>91164</v>
      </c>
      <c r="F38" s="5"/>
      <c r="G38" s="13">
        <v>100000</v>
      </c>
      <c r="H38" s="5"/>
      <c r="I38" s="13">
        <v>120000</v>
      </c>
      <c r="J38" s="19" t="s">
        <v>58</v>
      </c>
      <c r="K38" s="3"/>
    </row>
    <row r="39" spans="1:11" ht="155.4" customHeight="1" x14ac:dyDescent="0.55000000000000004">
      <c r="A39" s="20" t="s">
        <v>102</v>
      </c>
      <c r="B39" s="18">
        <v>13500</v>
      </c>
      <c r="C39" s="13">
        <v>11000</v>
      </c>
      <c r="D39" s="19" t="s">
        <v>89</v>
      </c>
      <c r="E39" s="13">
        <v>13500</v>
      </c>
      <c r="F39" s="19" t="s">
        <v>90</v>
      </c>
      <c r="G39" s="13">
        <v>18000</v>
      </c>
      <c r="H39" s="19" t="s">
        <v>91</v>
      </c>
      <c r="I39" s="13">
        <v>26000</v>
      </c>
      <c r="J39" s="19" t="s">
        <v>92</v>
      </c>
      <c r="K39" s="3"/>
    </row>
    <row r="40" spans="1:11" ht="151.80000000000001" customHeight="1" x14ac:dyDescent="0.55000000000000004">
      <c r="A40" s="27" t="s">
        <v>96</v>
      </c>
      <c r="B40" s="18">
        <v>8000</v>
      </c>
      <c r="C40" s="13">
        <v>7000</v>
      </c>
      <c r="D40" s="5" t="s">
        <v>103</v>
      </c>
      <c r="E40" s="13">
        <v>20000</v>
      </c>
      <c r="F40" s="19" t="s">
        <v>104</v>
      </c>
      <c r="G40" s="13">
        <v>25000</v>
      </c>
      <c r="H40" s="19" t="s">
        <v>105</v>
      </c>
      <c r="I40" s="13">
        <v>20000</v>
      </c>
      <c r="J40" s="19" t="s">
        <v>106</v>
      </c>
      <c r="K40" s="3"/>
    </row>
    <row r="41" spans="1:11" ht="409.6" x14ac:dyDescent="0.55000000000000004">
      <c r="A41" s="27" t="s">
        <v>33</v>
      </c>
      <c r="B41" s="18">
        <v>0</v>
      </c>
      <c r="C41" s="13">
        <v>0</v>
      </c>
      <c r="D41" s="5"/>
      <c r="E41" s="13">
        <v>0</v>
      </c>
      <c r="F41" s="5"/>
      <c r="G41" s="13">
        <v>4500</v>
      </c>
      <c r="H41" s="19" t="s">
        <v>119</v>
      </c>
      <c r="I41" s="13">
        <v>6000</v>
      </c>
      <c r="J41" s="19" t="s">
        <v>120</v>
      </c>
      <c r="K41" s="3"/>
    </row>
    <row r="42" spans="1:11" ht="188.4" customHeight="1" x14ac:dyDescent="0.55000000000000004">
      <c r="A42" s="20" t="s">
        <v>32</v>
      </c>
      <c r="B42" s="18">
        <v>0</v>
      </c>
      <c r="C42" s="13">
        <v>0</v>
      </c>
      <c r="D42" s="5"/>
      <c r="E42" s="13">
        <v>0</v>
      </c>
      <c r="F42" s="5"/>
      <c r="G42" s="13">
        <v>8000</v>
      </c>
      <c r="H42" s="19" t="s">
        <v>116</v>
      </c>
      <c r="I42" s="13">
        <v>10000</v>
      </c>
      <c r="J42" s="19" t="s">
        <v>117</v>
      </c>
      <c r="K42" s="3"/>
    </row>
    <row r="43" spans="1:11" ht="126" customHeight="1" x14ac:dyDescent="0.55000000000000004">
      <c r="A43" s="20" t="s">
        <v>23</v>
      </c>
      <c r="B43" s="18">
        <v>6600</v>
      </c>
      <c r="C43" s="13">
        <v>1500</v>
      </c>
      <c r="D43" s="19" t="s">
        <v>97</v>
      </c>
      <c r="E43" s="13">
        <v>5000</v>
      </c>
      <c r="F43" s="19" t="s">
        <v>98</v>
      </c>
      <c r="G43" s="13">
        <v>5000</v>
      </c>
      <c r="H43" s="19" t="s">
        <v>118</v>
      </c>
      <c r="I43" s="13">
        <v>5000</v>
      </c>
      <c r="J43" s="19" t="s">
        <v>126</v>
      </c>
      <c r="K43" s="3"/>
    </row>
    <row r="44" spans="1:11" ht="313.2" x14ac:dyDescent="0.55000000000000004">
      <c r="A44" s="20" t="s">
        <v>24</v>
      </c>
      <c r="B44" s="18">
        <v>11500</v>
      </c>
      <c r="C44" s="13">
        <v>9000</v>
      </c>
      <c r="D44" s="19" t="s">
        <v>93</v>
      </c>
      <c r="E44" s="13">
        <v>12000</v>
      </c>
      <c r="F44" s="19" t="s">
        <v>94</v>
      </c>
      <c r="G44" s="13">
        <v>13000</v>
      </c>
      <c r="H44" s="19" t="s">
        <v>95</v>
      </c>
      <c r="I44" s="13">
        <v>16000</v>
      </c>
      <c r="J44" s="19" t="s">
        <v>127</v>
      </c>
      <c r="K44" s="3"/>
    </row>
    <row r="45" spans="1:11" ht="123.6" customHeight="1" x14ac:dyDescent="0.55000000000000004">
      <c r="A45" s="20" t="s">
        <v>25</v>
      </c>
      <c r="B45" s="18">
        <v>23000</v>
      </c>
      <c r="C45" s="13">
        <v>18000</v>
      </c>
      <c r="D45" s="19" t="s">
        <v>99</v>
      </c>
      <c r="E45" s="13">
        <v>25000</v>
      </c>
      <c r="F45" s="19" t="s">
        <v>101</v>
      </c>
      <c r="G45" s="13">
        <v>25000</v>
      </c>
      <c r="H45" s="5"/>
      <c r="I45" s="13">
        <v>25000</v>
      </c>
      <c r="J45" s="19" t="s">
        <v>100</v>
      </c>
      <c r="K45" s="3"/>
    </row>
    <row r="46" spans="1:11" ht="35.4" x14ac:dyDescent="0.6">
      <c r="A46" s="20" t="s">
        <v>26</v>
      </c>
      <c r="B46" s="22">
        <f>SUM(B36:B45)</f>
        <v>173800</v>
      </c>
      <c r="C46" s="23">
        <f>SUM(C36:C45)</f>
        <v>122130</v>
      </c>
      <c r="D46" s="5"/>
      <c r="E46" s="23">
        <f>SUM(E36:E45)</f>
        <v>177864</v>
      </c>
      <c r="F46" s="5"/>
      <c r="G46" s="23">
        <f>SUM(G36:G45)</f>
        <v>209700</v>
      </c>
      <c r="H46" s="5"/>
      <c r="I46" s="23">
        <f>SUM(I36:I45)</f>
        <v>239200</v>
      </c>
      <c r="J46" s="5"/>
      <c r="K46" s="3"/>
    </row>
    <row r="47" spans="1:11" ht="35.4" x14ac:dyDescent="0.6">
      <c r="A47" s="26" t="s">
        <v>27</v>
      </c>
      <c r="B47" s="22">
        <f>B12+B27+B34+B46</f>
        <v>915230</v>
      </c>
      <c r="C47" s="23">
        <f>C12+C27+C34+C46</f>
        <v>720256.12400000007</v>
      </c>
      <c r="D47" s="5"/>
      <c r="E47" s="23">
        <f>E12+E27+E34+E46</f>
        <v>932257.82400000002</v>
      </c>
      <c r="F47" s="5"/>
      <c r="G47" s="23">
        <f>G12+G27+G34+G46</f>
        <v>985138.07400000002</v>
      </c>
      <c r="H47" s="5"/>
      <c r="I47" s="23">
        <f>I12+I27+I34+I46</f>
        <v>1063406.8740000001</v>
      </c>
      <c r="J47" s="5"/>
      <c r="K47" s="3"/>
    </row>
    <row r="48" spans="1:11" ht="34.799999999999997" x14ac:dyDescent="0.55000000000000004">
      <c r="A48" s="20"/>
      <c r="B48" s="18"/>
      <c r="C48" s="13"/>
      <c r="D48" s="5"/>
      <c r="E48" s="13"/>
      <c r="F48" s="5"/>
      <c r="G48" s="13"/>
      <c r="H48" s="5"/>
      <c r="I48" s="13"/>
      <c r="J48" s="5"/>
    </row>
    <row r="49" spans="1:10" ht="35.4" x14ac:dyDescent="0.6">
      <c r="A49" s="26" t="s">
        <v>28</v>
      </c>
      <c r="B49" s="22">
        <f>B3</f>
        <v>740250</v>
      </c>
      <c r="C49" s="23">
        <f>C3</f>
        <v>720256.2</v>
      </c>
      <c r="D49" s="5"/>
      <c r="E49" s="23">
        <f>E3</f>
        <v>720256.2</v>
      </c>
      <c r="F49" s="5"/>
      <c r="G49" s="23">
        <f>G3</f>
        <v>720256.2</v>
      </c>
      <c r="H49" s="5"/>
      <c r="I49" s="23">
        <f>I3</f>
        <v>720256.2</v>
      </c>
      <c r="J49" s="5"/>
    </row>
    <row r="50" spans="1:10" ht="70.8" x14ac:dyDescent="0.6">
      <c r="A50" s="10" t="s">
        <v>29</v>
      </c>
      <c r="B50" s="22">
        <v>919980</v>
      </c>
      <c r="C50" s="23">
        <f>C47</f>
        <v>720256.12400000007</v>
      </c>
      <c r="D50" s="5"/>
      <c r="E50" s="23">
        <f>E47</f>
        <v>932257.82400000002</v>
      </c>
      <c r="F50" s="5"/>
      <c r="G50" s="23">
        <f>G47</f>
        <v>985138.07400000002</v>
      </c>
      <c r="H50" s="5"/>
      <c r="I50" s="23">
        <f>I47</f>
        <v>1063406.8740000001</v>
      </c>
      <c r="J50" s="5"/>
    </row>
    <row r="51" spans="1:10" ht="35.4" x14ac:dyDescent="0.6">
      <c r="A51" s="6"/>
      <c r="B51" s="14">
        <f>B49-B50</f>
        <v>-179730</v>
      </c>
      <c r="C51" s="23">
        <f>C49-C50</f>
        <v>7.5999999884516001E-2</v>
      </c>
      <c r="D51" s="5"/>
      <c r="E51" s="23">
        <f>E49-E50</f>
        <v>-212001.62400000007</v>
      </c>
      <c r="F51" s="5"/>
      <c r="G51" s="23">
        <f>G49-G50</f>
        <v>-264881.87400000007</v>
      </c>
      <c r="H51" s="5"/>
      <c r="I51" s="23">
        <f>I49-I50</f>
        <v>-343150.67400000012</v>
      </c>
      <c r="J51" s="5"/>
    </row>
    <row r="52" spans="1:10" x14ac:dyDescent="0.3">
      <c r="A52" s="1"/>
      <c r="B52" s="1"/>
      <c r="C52" s="2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2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G54" s="1"/>
      <c r="I54" s="1"/>
    </row>
    <row r="55" spans="1:10" x14ac:dyDescent="0.3">
      <c r="A55" s="1"/>
      <c r="B55" s="1"/>
      <c r="C55" s="1"/>
      <c r="D55" s="1"/>
      <c r="E55" s="1"/>
      <c r="G55" s="1"/>
      <c r="I55" s="1"/>
    </row>
  </sheetData>
  <printOptions gridLines="1"/>
  <pageMargins left="0.7" right="0.7" top="0.75" bottom="0.75" header="0.3" footer="0.3"/>
  <pageSetup scale="10" orientation="portrait" r:id="rId1"/>
  <headerFooter>
    <oddHeader>&amp;C&amp;"Arial,Bold"&amp;26 2018-2018 Budget 4
(Expansion Budget)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Sharratt</dc:creator>
  <cp:lastModifiedBy>Elsbeth Howe</cp:lastModifiedBy>
  <cp:lastPrinted>2018-03-20T23:39:53Z</cp:lastPrinted>
  <dcterms:created xsi:type="dcterms:W3CDTF">2017-05-22T14:34:24Z</dcterms:created>
  <dcterms:modified xsi:type="dcterms:W3CDTF">2018-03-20T23:41:18Z</dcterms:modified>
</cp:coreProperties>
</file>